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4cf\AC\Temp\"/>
    </mc:Choice>
  </mc:AlternateContent>
  <xr:revisionPtr revIDLastSave="36" documentId="8_{C1F2D590-B232-4E07-9241-66969E3B8568}" xr6:coauthVersionLast="47" xr6:coauthVersionMax="47" xr10:uidLastSave="{D16EE8C5-45F6-40A9-8D49-4117DB8B3D61}"/>
  <bookViews>
    <workbookView xWindow="-60" yWindow="-60" windowWidth="15480" windowHeight="11640" xr2:uid="{00000000-000D-0000-FFFF-FFFF00000000}"/>
  </bookViews>
  <sheets>
    <sheet name="Variances" sheetId="1" r:id="rId1"/>
    <sheet name="Reserves" sheetId="2" r:id="rId2"/>
  </sheets>
  <definedNames>
    <definedName name="_xlnm.Print_Area" localSheetId="1">Reserves!$A$1:$K$19</definedName>
    <definedName name="_xlnm.Print_Area" localSheetId="0">Variances!$A$1:$N$54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F20" i="1"/>
  <c r="L21" i="1"/>
  <c r="D20" i="1"/>
  <c r="M8" i="1"/>
  <c r="E14" i="2"/>
  <c r="E17" i="2"/>
  <c r="G27" i="1"/>
  <c r="G25" i="1"/>
  <c r="G18" i="1"/>
  <c r="G16" i="1"/>
  <c r="G14" i="1"/>
  <c r="G12" i="1"/>
  <c r="G10" i="1"/>
  <c r="I12" i="1"/>
  <c r="J12" i="1"/>
  <c r="I14" i="1"/>
  <c r="J14" i="1"/>
  <c r="I16" i="1"/>
  <c r="J16" i="1"/>
  <c r="I18" i="1"/>
  <c r="J18" i="1"/>
  <c r="I25" i="1"/>
  <c r="J25" i="1"/>
  <c r="J10" i="1"/>
  <c r="I10" i="1"/>
  <c r="J27" i="1"/>
  <c r="I27" i="1"/>
  <c r="H27" i="1"/>
  <c r="K27" i="1"/>
  <c r="H25" i="1"/>
  <c r="H18" i="1"/>
  <c r="L18" i="1"/>
  <c r="M18" i="1"/>
  <c r="H16" i="1"/>
  <c r="K16" i="1"/>
  <c r="H14" i="1"/>
  <c r="K14" i="1"/>
  <c r="K12" i="1"/>
  <c r="H10" i="1"/>
  <c r="L10" i="1" s="1"/>
  <c r="M10" i="1" s="1"/>
  <c r="K10" i="1"/>
  <c r="F18" i="2"/>
  <c r="L27" i="1"/>
  <c r="M27" i="1"/>
  <c r="L25" i="1"/>
  <c r="M25" i="1"/>
  <c r="K25" i="1"/>
  <c r="K18" i="1"/>
  <c r="L16" i="1"/>
  <c r="M16" i="1"/>
  <c r="L14" i="1"/>
  <c r="M14" i="1"/>
  <c r="L12" i="1"/>
  <c r="M12" i="1"/>
  <c r="M21" i="1"/>
</calcChain>
</file>

<file path=xl/sharedStrings.xml><?xml version="1.0" encoding="utf-8"?>
<sst xmlns="http://schemas.openxmlformats.org/spreadsheetml/2006/main" count="53" uniqueCount="46">
  <si>
    <t xml:space="preserve">Explanation of variances – pro forma </t>
  </si>
  <si>
    <t xml:space="preserve">Name of smaller authority: </t>
  </si>
  <si>
    <t>Foxley Parish Council</t>
  </si>
  <si>
    <r>
      <t>County area (local councils and parish meetings only):</t>
    </r>
    <r>
      <rPr>
        <b/>
        <sz val="8"/>
        <color indexed="8"/>
        <rFont val="Arial"/>
        <family val="2"/>
      </rPr>
      <t xml:space="preserve"> </t>
    </r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</si>
  <si>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</si>
  <si>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Next,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 xml:space="preserve">• variances of more than 15% between totals for individual boxes (except variances of less than £200); 
• </t>
    </r>
    <r>
      <rPr>
        <b/>
        <sz val="10"/>
        <color indexed="10"/>
        <rFont val="Arial"/>
        <family val="2"/>
      </rPr>
      <t>New from 2020/21 onwards:</t>
    </r>
    <r>
      <rPr>
        <sz val="10"/>
        <color indexed="8"/>
        <rFont val="Arial"/>
        <family val="2"/>
      </rPr>
      <t xml:space="preserve"> variances of £100,000 or more require explanation regardless of the % variation year on year;
• a breakdown of approved reserves on the next tab if the total reserves (Box 7) figure is more than twice the annual precept/rates &amp; levies value (Box 2).</t>
    </r>
  </si>
  <si>
    <t>2021/22</t>
  </si>
  <si>
    <t>2022/23</t>
  </si>
  <si>
    <t>Variance</t>
  </si>
  <si>
    <t>Explanation Required?</t>
  </si>
  <si>
    <r>
      <t xml:space="preserve">Automatic responses trigger below based on figures input, </t>
    </r>
    <r>
      <rPr>
        <b/>
        <sz val="11"/>
        <color indexed="8"/>
        <rFont val="Arial"/>
        <family val="2"/>
      </rPr>
      <t>DO NOT OVERWRITE THESE BOXES</t>
    </r>
  </si>
  <si>
    <r>
      <t xml:space="preserve">Explanation from smaller authority </t>
    </r>
    <r>
      <rPr>
        <b/>
        <u/>
        <sz val="11"/>
        <color indexed="8"/>
        <rFont val="Arial"/>
        <family val="2"/>
      </rPr>
      <t>(must include narrative and supporting figures)</t>
    </r>
  </si>
  <si>
    <t>£</t>
  </si>
  <si>
    <t>%</t>
  </si>
  <si>
    <t>1 Balances Brought Forward</t>
  </si>
  <si>
    <t>2 Precept or Rates and Levies</t>
  </si>
  <si>
    <t>3 Total Other Receipts</t>
  </si>
  <si>
    <t xml:space="preserve">VAT claimed in 2021/22 and refunded in 2022/23 </t>
  </si>
  <si>
    <t>4 Staff Costs</t>
  </si>
  <si>
    <t>New Clerk took over mid year on a higher salary.</t>
  </si>
  <si>
    <t>5 Loan Interest/Capital Repayment</t>
  </si>
  <si>
    <t>6 All Other Payments</t>
  </si>
  <si>
    <t>2021/22 village hall car park repaired and purchase of litter &amp; dog bins.   No major purchases in 22/23 except increase in Community Insurance.</t>
  </si>
  <si>
    <t>7 Balances Carried Forward</t>
  </si>
  <si>
    <t>VARIANCE EXPLANATION NOT REQUIRED</t>
  </si>
  <si>
    <t>8 Total Cash and Short Term Investments</t>
  </si>
  <si>
    <t>9 Total Fixed Assets plus Other Long Term Investments and Assets</t>
  </si>
  <si>
    <t>10 Total Borrowings</t>
  </si>
  <si>
    <t>Rounding errors of up to £2 are tolerable</t>
  </si>
  <si>
    <t>Variances of £200 or less are tolerable</t>
  </si>
  <si>
    <t>BOX 10 VARIANCE EXPLANATION NOT REQUIRED IF CHANGE CAN BE EXPLAINED BY BOX 5 (CAPITAL PLUS INTEREST PAYMENT)</t>
  </si>
  <si>
    <t>Explanation for ‘high’ reserves</t>
  </si>
  <si>
    <t>(Please complete the highlighted boxes.)</t>
  </si>
  <si>
    <t>Box 7 is more than twice Box 2 because the authority held the following breakdown of reserves at the year end:</t>
  </si>
  <si>
    <t>Earmarked reserves:</t>
  </si>
  <si>
    <t>Reserve 1</t>
  </si>
  <si>
    <t>CANT</t>
  </si>
  <si>
    <t>Reserve 2</t>
  </si>
  <si>
    <t>Playground</t>
  </si>
  <si>
    <t>Reserve 3</t>
  </si>
  <si>
    <t>Reserve 4</t>
  </si>
  <si>
    <t>Reserve 5</t>
  </si>
  <si>
    <t>Reserve 6</t>
  </si>
  <si>
    <t>Reserve 7</t>
  </si>
  <si>
    <t>General reserve</t>
  </si>
  <si>
    <t>Total reserves (must agree to Box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</si>
</sst>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/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11" fillId="0" borderId="0" xfId="0" applyFont="1"/>
    <xf numFmtId="0" fontId="11" fillId="0" borderId="0" xfId="0" applyFont="1" applyAlignment="1">
      <alignment horizontal="center"/>
    </xf>
    <xf numFmtId="3" fontId="11" fillId="0" borderId="0" xfId="0" applyNumberFormat="1" applyFont="1"/>
    <xf numFmtId="10" fontId="11" fillId="0" borderId="0" xfId="0" applyNumberFormat="1" applyFont="1"/>
    <xf numFmtId="0" fontId="11" fillId="0" borderId="0" xfId="0" applyFont="1" applyAlignment="1">
      <alignment vertical="center"/>
    </xf>
    <xf numFmtId="3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11" fillId="4" borderId="2" xfId="0" applyFont="1" applyFill="1" applyBorder="1" applyAlignment="1">
      <alignment wrapText="1"/>
    </xf>
    <xf numFmtId="0" fontId="12" fillId="0" borderId="0" xfId="0" applyFont="1"/>
    <xf numFmtId="0" fontId="11" fillId="0" borderId="0" xfId="0" applyFont="1" applyAlignment="1">
      <alignment wrapText="1"/>
    </xf>
    <xf numFmtId="0" fontId="11" fillId="0" borderId="2" xfId="0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11" fillId="0" borderId="0" xfId="0" applyFont="1" applyAlignment="1">
      <alignment horizontal="center" wrapText="1"/>
    </xf>
    <xf numFmtId="0" fontId="13" fillId="6" borderId="2" xfId="0" applyFont="1" applyFill="1" applyBorder="1" applyAlignment="1">
      <alignment horizont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3" fillId="0" borderId="0" xfId="0" applyFont="1"/>
    <xf numFmtId="0" fontId="14" fillId="0" borderId="0" xfId="0" applyFont="1"/>
    <xf numFmtId="0" fontId="10" fillId="0" borderId="0" xfId="0" applyFont="1"/>
    <xf numFmtId="0" fontId="15" fillId="0" borderId="0" xfId="0" applyFont="1"/>
    <xf numFmtId="0" fontId="0" fillId="0" borderId="3" xfId="0" applyBorder="1"/>
    <xf numFmtId="0" fontId="0" fillId="7" borderId="0" xfId="0" applyFill="1"/>
    <xf numFmtId="0" fontId="10" fillId="0" borderId="4" xfId="0" applyFont="1" applyBorder="1"/>
    <xf numFmtId="3" fontId="3" fillId="8" borderId="0" xfId="0" applyNumberFormat="1" applyFont="1" applyFill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2" xfId="0" applyFont="1" applyBorder="1" applyAlignment="1">
      <alignment wrapText="1"/>
    </xf>
    <xf numFmtId="9" fontId="1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0" fontId="16" fillId="0" borderId="0" xfId="0" applyFont="1" applyAlignment="1">
      <alignment horizontal="left" vertical="center" wrapText="1"/>
    </xf>
    <xf numFmtId="0" fontId="15" fillId="9" borderId="0" xfId="0" applyFont="1" applyFill="1"/>
    <xf numFmtId="0" fontId="0" fillId="9" borderId="0" xfId="0" applyFill="1"/>
    <xf numFmtId="0" fontId="10" fillId="9" borderId="0" xfId="0" applyFont="1" applyFill="1"/>
    <xf numFmtId="0" fontId="11" fillId="9" borderId="0" xfId="0" applyFont="1" applyFill="1"/>
    <xf numFmtId="0" fontId="0" fillId="9" borderId="0" xfId="0" applyFill="1" applyBorder="1"/>
    <xf numFmtId="0" fontId="10" fillId="9" borderId="0" xfId="0" applyFont="1" applyFill="1" applyBorder="1"/>
    <xf numFmtId="0" fontId="11" fillId="9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8"/>
  <sheetViews>
    <sheetView showGridLines="0" tabSelected="1" topLeftCell="A16" zoomScale="80" zoomScaleNormal="80" workbookViewId="0">
      <selection activeCell="M48" sqref="M48"/>
    </sheetView>
  </sheetViews>
  <sheetFormatPr defaultRowHeight="14.25"/>
  <cols>
    <col min="1" max="1" width="10.85546875" style="3" customWidth="1"/>
    <col min="2" max="2" width="9.140625" style="3"/>
    <col min="3" max="3" width="32.5703125" style="3" customWidth="1"/>
    <col min="4" max="4" width="9.140625" style="3"/>
    <col min="5" max="5" width="3.28515625" style="3" customWidth="1"/>
    <col min="6" max="6" width="13.7109375" style="3" customWidth="1"/>
    <col min="7" max="7" width="10.140625" style="3" customWidth="1"/>
    <col min="8" max="8" width="12.140625" style="3" customWidth="1"/>
    <col min="9" max="11" width="9.140625" style="3" hidden="1" customWidth="1"/>
    <col min="12" max="12" width="13.28515625" style="3" customWidth="1"/>
    <col min="13" max="13" width="52.42578125" style="12" customWidth="1"/>
    <col min="14" max="14" width="68.42578125" style="3" customWidth="1"/>
    <col min="15" max="16384" width="9.140625" style="3"/>
  </cols>
  <sheetData>
    <row r="1" spans="1:26" ht="18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9"/>
    </row>
    <row r="2" spans="1:26" ht="15.75">
      <c r="A2" s="21" t="s">
        <v>1</v>
      </c>
      <c r="B2" s="18"/>
      <c r="C2" s="27" t="s">
        <v>2</v>
      </c>
      <c r="D2" s="18"/>
      <c r="E2" s="18"/>
      <c r="F2" s="18"/>
      <c r="G2" s="18"/>
      <c r="H2" s="18"/>
      <c r="I2" s="18"/>
      <c r="J2" s="18"/>
      <c r="K2" s="18"/>
      <c r="L2" s="9"/>
      <c r="X2"/>
      <c r="Y2"/>
      <c r="Z2"/>
    </row>
    <row r="3" spans="1:26" ht="14.25" customHeight="1">
      <c r="A3" s="21" t="s">
        <v>3</v>
      </c>
      <c r="L3" s="9"/>
      <c r="X3"/>
      <c r="Y3"/>
      <c r="Z3"/>
    </row>
    <row r="4" spans="1:26" ht="15">
      <c r="A4" s="1" t="s">
        <v>4</v>
      </c>
      <c r="X4"/>
      <c r="Y4"/>
      <c r="Z4"/>
    </row>
    <row r="5" spans="1:26" ht="57" customHeight="1">
      <c r="A5" s="38" t="s">
        <v>5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X5"/>
      <c r="Y5"/>
      <c r="Z5"/>
    </row>
    <row r="6" spans="1:26" ht="28.5">
      <c r="D6" s="28" t="s">
        <v>6</v>
      </c>
      <c r="E6" s="20"/>
      <c r="F6" s="28" t="s">
        <v>7</v>
      </c>
      <c r="G6" s="28" t="s">
        <v>8</v>
      </c>
      <c r="H6" s="28" t="s">
        <v>8</v>
      </c>
      <c r="I6" s="28"/>
      <c r="J6" s="28"/>
      <c r="K6" s="28"/>
      <c r="L6" s="29" t="s">
        <v>9</v>
      </c>
      <c r="M6" s="10" t="s">
        <v>10</v>
      </c>
      <c r="N6" s="30" t="s">
        <v>11</v>
      </c>
      <c r="X6"/>
      <c r="Y6"/>
      <c r="Z6"/>
    </row>
    <row r="7" spans="1:26" ht="15">
      <c r="D7" s="28" t="s">
        <v>12</v>
      </c>
      <c r="E7" s="20"/>
      <c r="F7" s="28" t="s">
        <v>12</v>
      </c>
      <c r="G7" s="28" t="s">
        <v>12</v>
      </c>
      <c r="H7" s="28" t="s">
        <v>13</v>
      </c>
      <c r="I7" s="28"/>
      <c r="J7" s="28"/>
      <c r="K7" s="20"/>
      <c r="L7" s="20"/>
      <c r="N7" s="12"/>
      <c r="X7"/>
      <c r="Y7"/>
      <c r="Z7"/>
    </row>
    <row r="8" spans="1:26" ht="28.5">
      <c r="A8" s="33" t="s">
        <v>14</v>
      </c>
      <c r="B8" s="33"/>
      <c r="C8" s="33"/>
      <c r="D8" s="8">
        <v>10121</v>
      </c>
      <c r="F8" s="8">
        <v>5040</v>
      </c>
      <c r="G8" s="5"/>
      <c r="M8" s="10" t="str">
        <f>IF(F8=D20,"Explanation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agrees</v>
      </c>
      <c r="N8" s="13"/>
      <c r="X8"/>
      <c r="Y8"/>
      <c r="Z8"/>
    </row>
    <row r="9" spans="1:26" ht="15">
      <c r="D9" s="5"/>
      <c r="F9" s="5"/>
      <c r="N9" s="12"/>
      <c r="X9"/>
      <c r="Y9"/>
      <c r="Z9"/>
    </row>
    <row r="10" spans="1:26" ht="15">
      <c r="A10" s="35" t="s">
        <v>15</v>
      </c>
      <c r="B10" s="36"/>
      <c r="C10" s="37"/>
      <c r="D10" s="8">
        <v>4700</v>
      </c>
      <c r="F10" s="8">
        <v>4700</v>
      </c>
      <c r="G10" s="5">
        <f>F10-D10</f>
        <v>0</v>
      </c>
      <c r="H10" s="6">
        <f>IF((D10&gt;F10),(D10-F10)/D10,IF(D10&lt;F10,-(D10-F10)/D10,IF(D10=F10,0)))</f>
        <v>0</v>
      </c>
      <c r="I10" s="3">
        <f>IF(D10-F10&lt;200,0,IF(D10-F10&gt;200,1,IF(D10-F10=200,1)))</f>
        <v>0</v>
      </c>
      <c r="J10" s="3">
        <f>IF(F10-D10&lt;200,0,IF(F10-D10&gt;200,1,IF(F10-D10=200,1)))</f>
        <v>0</v>
      </c>
      <c r="K10" s="4">
        <f>IF(H10&lt;0.15,0,IF(H10&gt;0.15,1,IF(H10=0.15,1)))</f>
        <v>0</v>
      </c>
      <c r="L10" s="4" t="str">
        <f>IF((H10&lt;15%)*AND(G10&lt;100000)*OR(G10&gt;-100000), "NO","YES")</f>
        <v>NO</v>
      </c>
      <c r="M10" s="10" t="str">
        <f>IF((L10="YES")*AND(I10+J10&lt;1),"Explanation not required, difference less than £200"," ")</f>
        <v xml:space="preserve"> </v>
      </c>
      <c r="N10" s="13"/>
      <c r="X10"/>
      <c r="Y10"/>
      <c r="Z10"/>
    </row>
    <row r="11" spans="1:26" ht="15">
      <c r="D11" s="5"/>
      <c r="F11" s="5"/>
      <c r="G11" s="5"/>
      <c r="H11" s="6"/>
      <c r="K11" s="4"/>
      <c r="L11" s="4"/>
      <c r="N11" s="12"/>
      <c r="X11"/>
      <c r="Y11"/>
      <c r="Z11"/>
    </row>
    <row r="12" spans="1:26" ht="15">
      <c r="A12" s="34" t="s">
        <v>16</v>
      </c>
      <c r="B12" s="34"/>
      <c r="C12" s="34"/>
      <c r="D12" s="8">
        <v>0</v>
      </c>
      <c r="F12" s="8">
        <v>880</v>
      </c>
      <c r="G12" s="5">
        <f>F12-D12</f>
        <v>880</v>
      </c>
      <c r="H12" s="31" t="str">
        <f>IFERROR(IF((D12&gt;F12),(D12-F12)/D12,IF(D12&lt;F12,-(D12-F12)/D12,IF(D12=F12,0))),"n/a")</f>
        <v>n/a</v>
      </c>
      <c r="I12" s="3">
        <f>IF(D12-F12&lt;200,0,IF(D12-F12&gt;200,1,IF(D12-F12=200,1)))</f>
        <v>0</v>
      </c>
      <c r="J12" s="3">
        <f>IF(F12-D12&lt;200,0,IF(F12-D12&gt;200,1,IF(F12-D12=200,1)))</f>
        <v>1</v>
      </c>
      <c r="K12" s="4">
        <f>IF(H12&lt;0.15,0,IF(H12&gt;0.15,1,IF(H12=0.15,1)))</f>
        <v>1</v>
      </c>
      <c r="L12" s="4" t="str">
        <f>IF((H12&lt;15%)*AND(G12&lt;100000)*OR(G12&gt;-100000), "NO","YES")</f>
        <v>YES</v>
      </c>
      <c r="M12" s="10" t="str">
        <f>IF((L12="YES")*AND(I12+J12&lt;1),"Explanation not required, difference less than £200"," ")</f>
        <v xml:space="preserve"> </v>
      </c>
      <c r="N12" s="13" t="s">
        <v>17</v>
      </c>
      <c r="X12"/>
      <c r="Y12"/>
      <c r="Z12"/>
    </row>
    <row r="13" spans="1:26" ht="15">
      <c r="D13" s="5"/>
      <c r="F13" s="5"/>
      <c r="G13" s="5"/>
      <c r="H13" s="6"/>
      <c r="K13" s="4"/>
      <c r="L13" s="4"/>
      <c r="N13" s="12"/>
      <c r="X13"/>
      <c r="Y13"/>
      <c r="Z13"/>
    </row>
    <row r="14" spans="1:26" ht="15">
      <c r="A14" s="34" t="s">
        <v>18</v>
      </c>
      <c r="B14" s="34"/>
      <c r="C14" s="34"/>
      <c r="D14" s="8">
        <v>1100</v>
      </c>
      <c r="F14" s="8">
        <v>1412</v>
      </c>
      <c r="G14" s="5">
        <f>F14-D14</f>
        <v>312</v>
      </c>
      <c r="H14" s="6">
        <f>IF((D14&gt;F14),(D14-F14)/D14,IF(D14&lt;F14,-(D14-F14)/D14,IF(D14=F14,0)))</f>
        <v>0.28363636363636363</v>
      </c>
      <c r="I14" s="3">
        <f>IF(D14-F14&lt;200,0,IF(D14-F14&gt;200,1,IF(D14-F14=200,1)))</f>
        <v>0</v>
      </c>
      <c r="J14" s="3">
        <f>IF(F14-D14&lt;200,0,IF(F14-D14&gt;200,1,IF(F14-D14=200,1)))</f>
        <v>1</v>
      </c>
      <c r="K14" s="4">
        <f>IF(H14&lt;0.15,0,IF(H14&gt;0.15,1,IF(H14=0.15,1)))</f>
        <v>1</v>
      </c>
      <c r="L14" s="4" t="str">
        <f>IF((H14&lt;15%)*AND(G14&lt;100000)*OR(G14&gt;-100000), "NO","YES")</f>
        <v>YES</v>
      </c>
      <c r="M14" s="10" t="str">
        <f>IF((L14="YES")*AND(I14+J14&lt;1),"Explanation not required, difference less than £200"," ")</f>
        <v xml:space="preserve"> </v>
      </c>
      <c r="N14" s="13" t="s">
        <v>19</v>
      </c>
      <c r="X14"/>
      <c r="Y14"/>
      <c r="Z14"/>
    </row>
    <row r="15" spans="1:26" ht="15">
      <c r="D15" s="5"/>
      <c r="F15" s="5"/>
      <c r="G15" s="5"/>
      <c r="H15" s="6"/>
      <c r="K15" s="4"/>
      <c r="L15" s="4"/>
      <c r="N15" s="12"/>
      <c r="X15"/>
      <c r="Y15"/>
      <c r="Z15"/>
    </row>
    <row r="16" spans="1:26" ht="15">
      <c r="A16" s="34" t="s">
        <v>20</v>
      </c>
      <c r="B16" s="34"/>
      <c r="C16" s="34"/>
      <c r="D16" s="8">
        <v>0</v>
      </c>
      <c r="F16" s="8">
        <v>0</v>
      </c>
      <c r="G16" s="5">
        <f>F16-D16</f>
        <v>0</v>
      </c>
      <c r="H16" s="6">
        <f>IF((D16&gt;F16),(D16-F16)/D16,IF(D16&lt;F16,-(D16-F16)/D16,IF(D16=F16,0)))</f>
        <v>0</v>
      </c>
      <c r="I16" s="3">
        <f>IF(D16-F16&lt;200,0,IF(D16-F16&gt;200,1,IF(D16-F16=200,1)))</f>
        <v>0</v>
      </c>
      <c r="J16" s="3">
        <f>IF(F16-D16&lt;200,0,IF(F16-D16&gt;200,1,IF(F16-D16=200,1)))</f>
        <v>0</v>
      </c>
      <c r="K16" s="4">
        <f>IF(H16&lt;0.15,0,IF(H16&gt;0.15,1,IF(H16=0.15,1)))</f>
        <v>0</v>
      </c>
      <c r="L16" s="4" t="str">
        <f>IF((H16&lt;15%)*AND(G16&lt;100000)*OR(G16&gt;-100000), "NO","YES")</f>
        <v>NO</v>
      </c>
      <c r="M16" s="10" t="str">
        <f>IF((L16="YES")*AND(I16+J16&lt;1),"Explanation not required, difference less than £200"," ")</f>
        <v xml:space="preserve"> </v>
      </c>
      <c r="N16" s="13"/>
      <c r="X16"/>
      <c r="Y16"/>
      <c r="Z16"/>
    </row>
    <row r="17" spans="1:26" ht="15">
      <c r="D17" s="5"/>
      <c r="F17" s="5"/>
      <c r="G17" s="5"/>
      <c r="H17" s="6"/>
      <c r="K17" s="4"/>
      <c r="L17" s="4"/>
      <c r="N17" s="12"/>
      <c r="X17"/>
      <c r="Y17"/>
      <c r="Z17"/>
    </row>
    <row r="18" spans="1:26" ht="28.5">
      <c r="A18" s="34" t="s">
        <v>21</v>
      </c>
      <c r="B18" s="34"/>
      <c r="C18" s="34"/>
      <c r="D18" s="8">
        <v>8681</v>
      </c>
      <c r="F18" s="8">
        <v>3055</v>
      </c>
      <c r="G18" s="5">
        <f>F18-D18</f>
        <v>-5626</v>
      </c>
      <c r="H18" s="6">
        <f>IF((D18&gt;F18),(D18-F18)/D18,IF(D18&lt;F18,-(D18-F18)/D18,IF(D18=F18,0)))</f>
        <v>0.64808201820066813</v>
      </c>
      <c r="I18" s="3">
        <f>IF(D18-F18&lt;200,0,IF(D18-F18&gt;200,1,IF(D18-F18=200,1)))</f>
        <v>1</v>
      </c>
      <c r="J18" s="3">
        <f>IF(F18-D18&lt;200,0,IF(F18-D18&gt;200,1,IF(F18-D18=200,1)))</f>
        <v>0</v>
      </c>
      <c r="K18" s="4">
        <f>IF(H18&lt;0.15,0,IF(H18&gt;0.15,1,IF(H18=0.15,1)))</f>
        <v>1</v>
      </c>
      <c r="L18" s="4" t="str">
        <f>IF((H18&lt;15%)*AND(G18&lt;100000)*OR(G18&gt;-100000), "NO","YES")</f>
        <v>YES</v>
      </c>
      <c r="M18" s="10" t="str">
        <f>IF((L18="YES")*AND(I18+J18&lt;1),"Explanation not required, difference less than £200"," ")</f>
        <v xml:space="preserve"> </v>
      </c>
      <c r="N18" s="13" t="s">
        <v>22</v>
      </c>
      <c r="X18"/>
      <c r="Y18"/>
      <c r="Z18"/>
    </row>
    <row r="19" spans="1:26" ht="15">
      <c r="D19" s="5"/>
      <c r="F19" s="5"/>
      <c r="G19" s="5"/>
      <c r="H19" s="6"/>
      <c r="K19" s="4"/>
      <c r="L19" s="4"/>
      <c r="N19" s="12"/>
      <c r="X19"/>
      <c r="Y19"/>
      <c r="Z19"/>
    </row>
    <row r="20" spans="1:26">
      <c r="A20" s="7" t="s">
        <v>23</v>
      </c>
      <c r="D20" s="2">
        <f>D8+D10+D12-D14-D16-D18</f>
        <v>5040</v>
      </c>
      <c r="F20" s="2">
        <f>F8+F10+F12-F14-F16-F18</f>
        <v>6153</v>
      </c>
      <c r="G20" s="5"/>
      <c r="H20" s="6"/>
      <c r="K20" s="4"/>
      <c r="L20" s="4"/>
      <c r="M20" s="14" t="s">
        <v>24</v>
      </c>
      <c r="N20" s="12"/>
    </row>
    <row r="21" spans="1:26">
      <c r="A21" s="7"/>
      <c r="D21" s="15"/>
      <c r="F21" s="15"/>
      <c r="G21" s="5"/>
      <c r="H21" s="6"/>
      <c r="K21" s="4"/>
      <c r="L21" s="16" t="str">
        <f>IF(F20&gt;(2*F10),"YES","NO")</f>
        <v>NO</v>
      </c>
      <c r="M21" s="17" t="str">
        <f>IF(F20&gt;(2*F10),"EXPLANATION REQUIRED ON RESERVES TAB AS TO WHY CARRY FORWARD RESERVES ARE GREATER THAN TWICE INCOME FROM LOCAL TAXATION/LEVIES"," ")</f>
        <v xml:space="preserve"> </v>
      </c>
      <c r="N21" s="12"/>
    </row>
    <row r="22" spans="1:26" thickBot="1">
      <c r="D22" s="5"/>
      <c r="F22" s="5"/>
      <c r="G22" s="5"/>
      <c r="H22" s="6"/>
      <c r="K22" s="4"/>
      <c r="L22" s="4"/>
      <c r="N22" s="12"/>
    </row>
    <row r="23" spans="1:26" thickBot="1">
      <c r="A23" s="34" t="s">
        <v>25</v>
      </c>
      <c r="B23" s="34"/>
      <c r="C23" s="34"/>
      <c r="D23" s="8">
        <v>5040</v>
      </c>
      <c r="F23" s="8">
        <v>6153</v>
      </c>
      <c r="G23" s="5"/>
      <c r="H23" s="6"/>
      <c r="K23" s="4"/>
      <c r="L23" s="4"/>
      <c r="M23" s="14" t="s">
        <v>24</v>
      </c>
      <c r="N23" s="12"/>
    </row>
    <row r="24" spans="1:26" thickBot="1">
      <c r="D24" s="5"/>
      <c r="F24" s="5"/>
      <c r="G24" s="5"/>
      <c r="H24" s="6"/>
      <c r="K24" s="4"/>
      <c r="L24" s="4"/>
      <c r="N24" s="12"/>
    </row>
    <row r="25" spans="1:26" thickBot="1">
      <c r="A25" s="34" t="s">
        <v>26</v>
      </c>
      <c r="B25" s="34"/>
      <c r="C25" s="34"/>
      <c r="D25" s="8">
        <v>249861</v>
      </c>
      <c r="F25" s="8">
        <v>249861</v>
      </c>
      <c r="G25" s="5">
        <f>F25-D25</f>
        <v>0</v>
      </c>
      <c r="H25" s="6">
        <f>IF((D25&gt;F25),(D25-F25)/D25,IF(D25&lt;F25,-(D25-F25)/D25,IF(D25=F25,0)))</f>
        <v>0</v>
      </c>
      <c r="I25" s="3">
        <f>IF(D25-F25&lt;200,0,IF(D25-F25&gt;200,1,IF(D25-F25=200,1)))</f>
        <v>0</v>
      </c>
      <c r="J25" s="3">
        <f>IF(F25-D25&lt;200,0,IF(F25-D25&gt;200,1,IF(F25-D25=200,1)))</f>
        <v>0</v>
      </c>
      <c r="K25" s="4">
        <f>IF(H25&lt;0.15,0,IF(H25&gt;0.15,1,IF(H25=0.15,1)))</f>
        <v>0</v>
      </c>
      <c r="L25" s="4" t="str">
        <f>IF((H25&lt;15%)*AND(G25&lt;100000)*OR(G25&gt;-100000), "NO","YES")</f>
        <v>NO</v>
      </c>
      <c r="M25" s="10" t="str">
        <f>IF((L25="YES")*AND(I25+J25&lt;1),"Explanation not required, difference less than £200"," ")</f>
        <v xml:space="preserve"> </v>
      </c>
      <c r="N25" s="13"/>
    </row>
    <row r="26" spans="1:26" thickBot="1">
      <c r="D26" s="5"/>
      <c r="F26" s="5"/>
      <c r="G26" s="5"/>
      <c r="H26" s="6"/>
      <c r="K26" s="4"/>
      <c r="L26" s="4"/>
      <c r="N26" s="12"/>
    </row>
    <row r="27" spans="1:26" thickBot="1">
      <c r="A27" s="34" t="s">
        <v>27</v>
      </c>
      <c r="B27" s="34"/>
      <c r="C27" s="34"/>
      <c r="D27" s="8">
        <v>0</v>
      </c>
      <c r="F27" s="8">
        <v>0</v>
      </c>
      <c r="G27" s="5">
        <f>F27-D27</f>
        <v>0</v>
      </c>
      <c r="H27" s="6">
        <f>IF((D27&gt;F27),(D27-F27)/D27,IF(D27&lt;F27,-(D27-F27)/D27,IF(D27=F27,0)))</f>
        <v>0</v>
      </c>
      <c r="I27" s="3">
        <f>IF(D27-F27&lt;100,0,IF(D27-F27&gt;100,1,IF(D27-F27=100,1)))</f>
        <v>0</v>
      </c>
      <c r="J27" s="3">
        <f>IF(F27-D27&lt;100,0,IF(F27-D27&gt;100,1,IF(F27-D27=100,1)))</f>
        <v>0</v>
      </c>
      <c r="K27" s="4">
        <f>IF(H27&lt;0.15,0,IF(H27&gt;0.15,1,IF(H27=0.15,1)))</f>
        <v>0</v>
      </c>
      <c r="L27" s="4" t="str">
        <f>IF((H27&lt;15%)*AND(G27&lt;100000)*OR(G27&gt;-100000), "NO","YES")</f>
        <v>NO</v>
      </c>
      <c r="M27" s="10" t="str">
        <f>IF((L27="YES")*AND(I27+J27&lt;1),"Explanation not required, difference less than £200"," ")</f>
        <v xml:space="preserve"> </v>
      </c>
      <c r="N27" s="13"/>
    </row>
    <row r="28" spans="1:26">
      <c r="H28" s="6"/>
      <c r="K28" s="4"/>
      <c r="L28" s="4"/>
      <c r="N28" s="12"/>
    </row>
    <row r="29" spans="1:26" ht="15" hidden="1">
      <c r="C29" s="11" t="s">
        <v>28</v>
      </c>
    </row>
    <row r="30" spans="1:26" ht="15" hidden="1" customHeight="1">
      <c r="O30" s="19"/>
      <c r="P30" s="19"/>
      <c r="Q30" s="19"/>
      <c r="R30" s="19"/>
      <c r="S30" s="19"/>
      <c r="T30" s="19"/>
      <c r="U30" s="19"/>
      <c r="V30" s="19"/>
    </row>
    <row r="31" spans="1:26" ht="15" hidden="1">
      <c r="C31" s="11" t="s">
        <v>29</v>
      </c>
      <c r="N31" s="19"/>
      <c r="O31" s="19"/>
      <c r="P31" s="19"/>
      <c r="Q31" s="19"/>
      <c r="R31" s="19"/>
      <c r="S31" s="19"/>
      <c r="T31" s="19"/>
      <c r="U31" s="19"/>
      <c r="V31" s="19"/>
    </row>
    <row r="32" spans="1:26" hidden="1"/>
    <row r="33" spans="1:8" ht="15" hidden="1">
      <c r="C33" s="11" t="s">
        <v>30</v>
      </c>
    </row>
    <row r="34" spans="1:8" hidden="1"/>
    <row r="36" spans="1:8" ht="18.75">
      <c r="A36" s="39"/>
      <c r="B36" s="40"/>
      <c r="C36" s="40"/>
      <c r="D36" s="40"/>
      <c r="E36" s="40"/>
      <c r="F36" s="40"/>
      <c r="G36" s="40"/>
      <c r="H36" s="40"/>
    </row>
    <row r="37" spans="1:8" ht="15">
      <c r="A37" s="40"/>
      <c r="B37" s="40"/>
      <c r="C37" s="40"/>
      <c r="D37" s="40"/>
      <c r="E37" s="40"/>
      <c r="F37" s="40"/>
      <c r="G37" s="40"/>
      <c r="H37" s="40"/>
    </row>
    <row r="38" spans="1:8" ht="15">
      <c r="A38" s="40"/>
      <c r="B38" s="40"/>
      <c r="C38" s="40"/>
      <c r="D38" s="40"/>
      <c r="E38" s="40"/>
      <c r="F38" s="40"/>
      <c r="G38" s="40"/>
      <c r="H38" s="40"/>
    </row>
    <row r="39" spans="1:8" ht="15">
      <c r="A39" s="40"/>
      <c r="B39" s="40"/>
      <c r="C39" s="40"/>
      <c r="D39" s="40"/>
      <c r="E39" s="40"/>
      <c r="F39" s="40"/>
      <c r="G39" s="40"/>
      <c r="H39" s="40"/>
    </row>
    <row r="40" spans="1:8" ht="15">
      <c r="A40" s="40"/>
      <c r="B40" s="40"/>
      <c r="C40" s="40"/>
      <c r="D40" s="41"/>
      <c r="E40" s="41"/>
      <c r="F40" s="41"/>
      <c r="G40" s="40"/>
      <c r="H40" s="40"/>
    </row>
    <row r="41" spans="1:8" ht="15">
      <c r="A41" s="41"/>
      <c r="B41" s="40"/>
      <c r="C41" s="40"/>
      <c r="D41" s="40"/>
      <c r="E41" s="40"/>
      <c r="F41" s="40"/>
      <c r="G41" s="40"/>
      <c r="H41" s="40"/>
    </row>
    <row r="42" spans="1:8" ht="15">
      <c r="A42" s="40"/>
      <c r="B42" s="40"/>
      <c r="C42" s="40"/>
      <c r="D42" s="40"/>
      <c r="E42" s="40"/>
      <c r="F42" s="40"/>
      <c r="G42" s="40"/>
      <c r="H42" s="40"/>
    </row>
    <row r="43" spans="1:8" ht="15">
      <c r="A43" s="40"/>
      <c r="B43" s="40"/>
      <c r="C43" s="40"/>
      <c r="D43" s="40"/>
      <c r="E43" s="40"/>
      <c r="F43" s="40"/>
      <c r="G43" s="40"/>
      <c r="H43" s="40"/>
    </row>
    <row r="44" spans="1:8" ht="15">
      <c r="A44" s="40"/>
      <c r="B44" s="40"/>
      <c r="C44" s="40"/>
      <c r="D44" s="40"/>
      <c r="E44" s="40"/>
      <c r="F44" s="40"/>
      <c r="G44" s="40"/>
      <c r="H44" s="40"/>
    </row>
    <row r="45" spans="1:8" ht="15">
      <c r="A45" s="40"/>
      <c r="B45" s="40"/>
      <c r="C45" s="40"/>
      <c r="D45" s="40"/>
      <c r="E45" s="40"/>
      <c r="F45" s="40"/>
      <c r="G45" s="40"/>
      <c r="H45" s="40"/>
    </row>
    <row r="46" spans="1:8" ht="15">
      <c r="A46" s="40"/>
      <c r="B46" s="40"/>
      <c r="C46" s="40"/>
      <c r="D46" s="40"/>
      <c r="E46" s="40"/>
      <c r="F46" s="40"/>
      <c r="G46" s="40"/>
      <c r="H46" s="40"/>
    </row>
    <row r="47" spans="1:8" ht="15">
      <c r="A47" s="40"/>
      <c r="B47" s="40"/>
      <c r="C47" s="40"/>
      <c r="D47" s="40"/>
      <c r="E47" s="40"/>
      <c r="F47" s="40"/>
      <c r="G47" s="40"/>
      <c r="H47" s="40"/>
    </row>
    <row r="48" spans="1:8" ht="15">
      <c r="A48" s="40"/>
      <c r="B48" s="40"/>
      <c r="C48" s="40"/>
      <c r="D48" s="43"/>
      <c r="E48" s="43"/>
      <c r="F48" s="43"/>
      <c r="G48" s="43"/>
      <c r="H48" s="40"/>
    </row>
    <row r="49" spans="1:8" ht="15">
      <c r="A49" s="40"/>
      <c r="B49" s="40"/>
      <c r="C49" s="40"/>
      <c r="D49" s="43"/>
      <c r="E49" s="43"/>
      <c r="F49" s="43"/>
      <c r="G49" s="43"/>
      <c r="H49" s="40"/>
    </row>
    <row r="50" spans="1:8" ht="15">
      <c r="A50" s="40"/>
      <c r="B50" s="40"/>
      <c r="C50" s="40"/>
      <c r="D50" s="43"/>
      <c r="E50" s="43"/>
      <c r="F50" s="43"/>
      <c r="G50" s="43"/>
      <c r="H50" s="40"/>
    </row>
    <row r="51" spans="1:8" ht="15">
      <c r="A51" s="41"/>
      <c r="B51" s="40"/>
      <c r="C51" s="40"/>
      <c r="D51" s="43"/>
      <c r="E51" s="43"/>
      <c r="F51" s="43"/>
      <c r="G51" s="43"/>
      <c r="H51" s="40"/>
    </row>
    <row r="52" spans="1:8" ht="15">
      <c r="A52" s="40"/>
      <c r="B52" s="40"/>
      <c r="C52" s="40"/>
      <c r="D52" s="43"/>
      <c r="E52" s="43"/>
      <c r="F52" s="43"/>
      <c r="G52" s="43"/>
      <c r="H52" s="40"/>
    </row>
    <row r="53" spans="1:8" ht="15">
      <c r="A53" s="41"/>
      <c r="B53" s="40"/>
      <c r="C53" s="40"/>
      <c r="D53" s="43"/>
      <c r="E53" s="43"/>
      <c r="F53" s="44"/>
      <c r="G53" s="43"/>
      <c r="H53" s="40"/>
    </row>
    <row r="54" spans="1:8">
      <c r="A54" s="42"/>
      <c r="B54" s="42"/>
      <c r="C54" s="42"/>
      <c r="D54" s="45"/>
      <c r="E54" s="45"/>
      <c r="F54" s="45"/>
      <c r="G54" s="45"/>
      <c r="H54" s="42"/>
    </row>
    <row r="55" spans="1:8">
      <c r="A55" s="42"/>
      <c r="B55" s="42"/>
      <c r="C55" s="42"/>
      <c r="D55" s="45"/>
      <c r="E55" s="45"/>
      <c r="F55" s="45"/>
      <c r="G55" s="45"/>
      <c r="H55" s="42"/>
    </row>
    <row r="56" spans="1:8">
      <c r="A56" s="42"/>
      <c r="B56" s="42"/>
      <c r="C56" s="42"/>
      <c r="D56" s="45"/>
      <c r="E56" s="45"/>
      <c r="F56" s="45"/>
      <c r="G56" s="45"/>
      <c r="H56" s="42"/>
    </row>
    <row r="57" spans="1:8">
      <c r="A57" s="42"/>
      <c r="B57" s="42"/>
      <c r="C57" s="42"/>
      <c r="D57" s="45"/>
      <c r="E57" s="45"/>
      <c r="F57" s="45"/>
      <c r="G57" s="45"/>
      <c r="H57" s="42"/>
    </row>
    <row r="58" spans="1:8">
      <c r="A58" s="42"/>
      <c r="B58" s="42"/>
      <c r="C58" s="42"/>
      <c r="D58" s="42"/>
      <c r="E58" s="42"/>
      <c r="F58" s="42"/>
      <c r="G58" s="42"/>
      <c r="H58" s="42"/>
    </row>
  </sheetData>
  <mergeCells count="11">
    <mergeCell ref="A1:K1"/>
    <mergeCell ref="A23:C23"/>
    <mergeCell ref="A25:C25"/>
    <mergeCell ref="A27:C27"/>
    <mergeCell ref="A8:C8"/>
    <mergeCell ref="A10:C10"/>
    <mergeCell ref="A12:C12"/>
    <mergeCell ref="A14:C14"/>
    <mergeCell ref="A16:C16"/>
    <mergeCell ref="A18:C18"/>
    <mergeCell ref="A5:M5"/>
  </mergeCells>
  <pageMargins left="0.25" right="0.25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9"/>
  <sheetViews>
    <sheetView showGridLines="0" workbookViewId="0">
      <selection activeCell="I13" sqref="I13"/>
    </sheetView>
  </sheetViews>
  <sheetFormatPr defaultRowHeight="15"/>
  <sheetData>
    <row r="1" spans="1:7" ht="15.75" customHeight="1">
      <c r="A1" s="23" t="s">
        <v>31</v>
      </c>
    </row>
    <row r="2" spans="1:7" ht="15.75" customHeight="1">
      <c r="A2" t="s">
        <v>32</v>
      </c>
    </row>
    <row r="3" spans="1:7">
      <c r="A3" t="s">
        <v>33</v>
      </c>
    </row>
    <row r="5" spans="1:7">
      <c r="D5" s="22" t="s">
        <v>12</v>
      </c>
      <c r="E5" s="22" t="s">
        <v>12</v>
      </c>
      <c r="F5" s="22" t="s">
        <v>12</v>
      </c>
    </row>
    <row r="6" spans="1:7">
      <c r="A6" s="22" t="s">
        <v>34</v>
      </c>
    </row>
    <row r="7" spans="1:7">
      <c r="B7" s="25" t="s">
        <v>35</v>
      </c>
      <c r="D7" s="25">
        <v>1000</v>
      </c>
      <c r="G7" t="s">
        <v>36</v>
      </c>
    </row>
    <row r="8" spans="1:7" ht="15" customHeight="1">
      <c r="B8" s="25" t="s">
        <v>37</v>
      </c>
      <c r="D8" s="25">
        <v>5000</v>
      </c>
      <c r="G8" t="s">
        <v>38</v>
      </c>
    </row>
    <row r="9" spans="1:7">
      <c r="B9" s="25" t="s">
        <v>39</v>
      </c>
      <c r="D9" s="25"/>
    </row>
    <row r="10" spans="1:7">
      <c r="B10" s="25" t="s">
        <v>40</v>
      </c>
      <c r="D10" s="25"/>
    </row>
    <row r="11" spans="1:7">
      <c r="B11" s="25" t="s">
        <v>41</v>
      </c>
      <c r="D11" s="25"/>
    </row>
    <row r="12" spans="1:7">
      <c r="B12" s="25" t="s">
        <v>42</v>
      </c>
      <c r="D12" s="25"/>
    </row>
    <row r="13" spans="1:7">
      <c r="B13" s="25" t="s">
        <v>43</v>
      </c>
      <c r="D13" s="25"/>
    </row>
    <row r="14" spans="1:7">
      <c r="E14" s="24">
        <f>SUM(D7:D13)</f>
        <v>6000</v>
      </c>
    </row>
    <row r="16" spans="1:7">
      <c r="A16" s="22" t="s">
        <v>44</v>
      </c>
      <c r="D16" s="25">
        <v>153</v>
      </c>
    </row>
    <row r="17" spans="1:6">
      <c r="E17" s="24">
        <f>D16</f>
        <v>153</v>
      </c>
    </row>
    <row r="18" spans="1:6" ht="15.75" thickBot="1">
      <c r="A18" s="22" t="s">
        <v>45</v>
      </c>
      <c r="F18" s="26">
        <f>E14+E17</f>
        <v>6153</v>
      </c>
    </row>
    <row r="19" spans="1:6" ht="15.75" thickTop="1"/>
  </sheetData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Littlejohn LLP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jsheridan</dc:creator>
  <cp:keywords/>
  <dc:description/>
  <cp:lastModifiedBy>Ali Blatchford</cp:lastModifiedBy>
  <cp:revision/>
  <dcterms:created xsi:type="dcterms:W3CDTF">2012-07-11T10:01:28Z</dcterms:created>
  <dcterms:modified xsi:type="dcterms:W3CDTF">2023-05-10T10:37:07Z</dcterms:modified>
  <cp:category/>
  <cp:contentStatus/>
</cp:coreProperties>
</file>